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<sst xmlns="http://schemas.openxmlformats.org/spreadsheetml/2006/main" count="656" uniqueCount="205">
  <si>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</si>
  <si>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</si>
  <si>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</si>
  <si>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</si>
  <si>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</si>
  <si>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</si>
  <si>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</si>
  <si>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</si>
  <si>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</si>
  <si>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</si>
  <si>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</si>
  <si>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</si>
  <si>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</si>
  <si>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</si>
  <si>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</si>
  <si>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</si>
  <si>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</si>
  <si>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</si>
  <si>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</si>
  <si>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</si>
  <si>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</si>
  <si>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</si>
  <si>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</si>
  <si>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</si>
  <si>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</si>
  <si>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</si>
  <si>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</si>
  <si>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</si>
  <si>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</si>
  <si>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</si>
  <si>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</si>
  <si>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</si>
  <si>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</si>
  <si>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</si>
  <si>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</si>
  <si>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</si>
  <si>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</si>
  <si>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</si>
  <si>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</si>
  <si>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</si>
  <si>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</si>
  <si>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</si>
  <si>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</si>
  <si>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</si>
  <si>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</si>
  <si>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</si>
  <si>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</si>
  <si>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</si>
  <si>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</si>
  <si>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</si>
  <si>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</si>
  <si>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</si>
  <si>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</si>
  <si>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</si>
  <si>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</si>
  <si>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</si>
  <si>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</si>
  <si>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</si>
  <si>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</si>
  <si>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</si>
  <si>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</si>
  <si>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</si>
  <si>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</si>
  <si>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</si>
  <si>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</si>
  <si>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</si>
  <si>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</si>
  <si>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</si>
  <si>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</si>
  <si>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</si>
  <si>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</si>
  <si>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</si>
  <si>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</si>
  <si>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</si>
  <si>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</si>
  <si>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</si>
  <si>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</si>
  <si>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</si>
  <si>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</si>
  <si>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</si>
  <si>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</si>
  <si>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</si>
  <si>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</si>
  <si>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</si>
  <si>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</si>
  <si>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</si>
  <si>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</si>
  <si>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</si>
  <si>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</si>
  <si>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</si>
  <si>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</si>
  <si>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</si>
  <si>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</si>
  <si>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</si>
  <si>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</si>
  <si>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</si>
  <si>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</si>
  <si>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</si>
  <si>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</si>
  <si>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</si>
  <si>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</si>
  <si>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</si>
  <si>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</si>
  <si>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</si>
  <si>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</si>
  <si>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</si>
  <si>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</si>
  <si>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</si>
  <si>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</si>
  <si>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</si>
  <si>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</si>
  <si>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</si>
  <si>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</si>
  <si>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</si>
  <si>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</si>
  <si>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</si>
  <si>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</si>
  <si>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</si>
  <si>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</si>
  <si>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</si>
  <si>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</si>
  <si>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</si>
  <si>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</si>
  <si>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</si>
  <si>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</si>
  <si>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</si>
  <si>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</si>
  <si>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</si>
  <si>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</si>
  <si>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</si>
  <si>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</si>
  <si>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</si>
  <si>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</si>
  <si>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</si>
  <si>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</si>
  <si>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</si>
  <si>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</si>
  <si>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</si>
  <si>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</si>
  <si>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</si>
  <si>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เฉพาะเจาะจง</t>
  </si>
  <si>
    <t>1 ต.ค. 2566- 30 ก.ย.2567</t>
  </si>
  <si>
    <t>กบินทร์บุรี</t>
  </si>
  <si>
    <t>องค์การบริหารส่วนตำบลวังดาล</t>
  </si>
  <si>
    <t>องค์กรปกครองส่วนท้องถิ่น</t>
  </si>
  <si>
    <t>ข้อบัญญัติปีงบประมาณ 2567</t>
  </si>
  <si>
    <t>โครงการซ่อมแซมถนนคอนกรีตเสริมเหล็กด้วยแอสฟัสติกคอนกรีตถนนสายศาลากลางบ้าน หมู๋9 ตำบลวังดาล  เชื่อมหมู่ที่4 ตำบลดงบัง</t>
  </si>
  <si>
    <t>โครงการซ่อมแซมถนนลูกรังภายในหมู่บ้าน หมู่ที่ 1 ต.วังดาล</t>
  </si>
  <si>
    <t>โครงการซ่อมแซมถนนลูกรังภายในหมู่บ้าน หมู่ที่ 2 ต.วังดาล</t>
  </si>
  <si>
    <t>โครงการซ่อมแซมถนนลูกรังภายในหมู่บ้าน หมู่ที่ 12 ต.วังดาล</t>
  </si>
  <si>
    <t>โครงการซ่อมแซมถนนลูกรังภายในหมู่บ้าน หมู่ที่ 7 ต.วังดาล</t>
  </si>
  <si>
    <t>โครงการซ่อมแซมถนนลูกรังภายในหมู่บ้าน หมู่ที่ 4 ต.วังดาล</t>
  </si>
  <si>
    <t>โครงการซ่อมแซมถนนลูกรังภายในหมู่บ้าน หมู่ที่ 5 ต.วังดาล</t>
  </si>
  <si>
    <t>โครงการซ่อมแซมถนนลูกรังภายในหมู่บ้าน หมู่ที่ 9 ต.วังดาล</t>
  </si>
  <si>
    <t>โครงการซ่อมแซมถนนลูกรังภายในหมู่บ้าน หมู่ที่ 10 ต.วังดาล</t>
  </si>
  <si>
    <t xml:space="preserve">โครงการซ่อมแซมถนนลูกรังภายในหมู่บ้าน หมู่ที่ 6 ต.วังดาล </t>
  </si>
  <si>
    <t>โครงการซ่อมแซมถนนลูกรังภายในหมู่บ้าน หมู่ที่ 8 ต.วังดาล</t>
  </si>
  <si>
    <t>E-bidding</t>
  </si>
  <si>
    <t>มหาดไทย</t>
  </si>
  <si>
    <t>โครงการก่อสร้างศาลาประชาคม ม.4 ต.วังดาล โครงการก่อสร้างอาคารคอนกรีตเสริมเหล็กชั้นเดียว</t>
  </si>
  <si>
    <t xml:space="preserve">ค่าจัดซื้อวัสดุก่อสร้างยางมะตอยสำเร็จรูป </t>
  </si>
  <si>
    <t xml:space="preserve">ค่าจัดซื้อวัสดุก่อสร้าง </t>
  </si>
  <si>
    <t xml:space="preserve">โครงการปรับปรุงถนนสายบ้านโนนโพธิ์,บ้านหนองตาสา หมู่ 9 ตำบลวังดาล </t>
  </si>
  <si>
    <t xml:space="preserve">โครงการปรับปรุงถนนคอนกรีตเสริมเหล็กด้วยแอสฟัสติกคอนกรีตถนนสายบ้านหนองตาสา หมู่ 9 ตำบลวังดาล </t>
  </si>
  <si>
    <t xml:space="preserve">โครงการซ่อมแซมถนนคอนกรีตเสริมเหล็กด้วยแอสฟัสติกคอนกรีตถนนสายบ้านโนกสูง หมู๋8 ตำบลวังดาล </t>
  </si>
  <si>
    <t xml:space="preserve">โครงการซ่อมแซมถนนลาดยางด้วยแอสฟัสติกคอนกรีตถนนสายหนองคร้อนอกซอย2 หมู๋11 ตำบลวังดาล </t>
  </si>
  <si>
    <t>ค่าจัดซื้อวัสดุก่อสร้าง</t>
  </si>
  <si>
    <t xml:space="preserve">โครงการย้ายถังประปาหมู่บ้าน ม.13 ตำบลวังดาล </t>
  </si>
  <si>
    <t xml:space="preserve">ค่าบำรุงรักษาและซ่อมแซมรถบรรทุกขยะ เลขทะเบียน 82-5604 ปรานบุรี </t>
  </si>
  <si>
    <t xml:space="preserve">ค่าเปลี่ยนถ่ายน้ำมันเครื่อง </t>
  </si>
  <si>
    <t xml:space="preserve">จ้างเหมาเวทีพร้อมเครื่องเสียง(พร้อมติดตั้ง)เพื่อใช้ในโครงการจัดงานวันเด็กแห่งชาติประจำปี2567 </t>
  </si>
  <si>
    <t xml:space="preserve">จ้างเหมาเต็นท์โดม(พร้อมติดตั้ง)เพื่อใช้ในโครงการวันเด็กแห่งชาติประจำปี2567 </t>
  </si>
  <si>
    <t>ค่าจัดซื้อวัสดุอุปกรณ์ที่ใช้ตกแต่งสถานีที่โครงการจัดงานวันเด็กแห่งชาติปี2567</t>
  </si>
  <si>
    <t xml:space="preserve">ค่าป้ายประชาสัมพันธ์ งดเผาทุกชนิด </t>
  </si>
  <si>
    <t xml:space="preserve">ค่าจัดทำป้ายปรชาสัมพันธ์ป้ายชำระภาษีประจำปี 2567 อบต.วังดาล </t>
  </si>
  <si>
    <t>จ้างซ่อมแซมรถบรรทุกน้ำ</t>
  </si>
  <si>
    <t xml:space="preserve">โครงการก่อสร้างถนนแอสฟัลท์ติกคอนกรีตสายบ้านวังดาล ม.10 ต.วังดาล </t>
  </si>
  <si>
    <t xml:space="preserve">โครงการซ่อมแซมถนนลูกรังภายในหมู่บ้าน หมู่ที่ 13 ต.วังดาล </t>
  </si>
  <si>
    <t>โครงการซ่อมแซมถนนลูกรังภายในหมู่บ้าน หมู่ที่ 11 ต.วังดาล</t>
  </si>
  <si>
    <t xml:space="preserve">โครงการซ่อมแซมถนนลูกรังภายในหมู่บ้าน หมู่ที่ 15 ต.วังดาล </t>
  </si>
  <si>
    <t xml:space="preserve">โครงการซ่อมแซมถนนลูกรังภายในหมู่บ้าน หมู่ที่ 16 ต.วังดาล </t>
  </si>
  <si>
    <t xml:space="preserve">โครงการซ่อมแซมถนนลูกรังภายในหมู่บ้าน หมู่ที่ 14 ต.วังดาล </t>
  </si>
  <si>
    <t>ค่าหมึกเครื่องถ่ายเอกสาร(สำนักปลัด)</t>
  </si>
  <si>
    <t xml:space="preserve">ค่าซ่อมแซ่มเครื่องถ่ายเอกสาร(กองคลัง) </t>
  </si>
  <si>
    <t xml:space="preserve">ค่าหมึกเครื่องถ่ายเอกสาร(กองคลัง) </t>
  </si>
  <si>
    <t xml:space="preserve">ค่าจัดซื้อวัสดุอุปกรณ์ประปา </t>
  </si>
  <si>
    <t xml:space="preserve">ค่าจัดซื้อวัสดุสำนักงาน 22รายการ </t>
  </si>
  <si>
    <t xml:space="preserve">ค่าจัดซื้อวัสดุสำนักงาน (กองคลัง) </t>
  </si>
  <si>
    <t xml:space="preserve">ค่าจัดซื้อวัสดุสำนักงาน(กองการศึกษา) </t>
  </si>
  <si>
    <t xml:space="preserve">ค่าจัดซื้ออุปกรณ์กีฬา ค่าถ้วยรางวัลและค่าเสื้อโครงการแข่งขันกีฬาภายในตำบลวังดาลปี 2567 </t>
  </si>
  <si>
    <t xml:space="preserve">ค่าซ่อมแซ่มเครื่องถ่ายเอกสาร </t>
  </si>
  <si>
    <t xml:space="preserve">ค่าจัดซื้อเวชภัณฑ์และอุปกรณ์เวชภัณฑ์เพื่อใช้ในโครงการแข่งขันกีฬาภายในตำบลปี 2567 </t>
  </si>
  <si>
    <t xml:space="preserve">ค่าซ่อมแซมเครื่องปรับอากาศ 3เครื่อง </t>
  </si>
  <si>
    <t>ค่าจัดซื้อเก้าอี้และโต๊ะสำนักงานและเก้าอี้ผู้บริหาร</t>
  </si>
  <si>
    <t>ค่าจัดซื้อเก้าอี้(กองคลัง)</t>
  </si>
  <si>
    <t>ค่าซ่อมแซมบ้านพักพนักงานองค์การบริหารส่วนตำบลวังดาล</t>
  </si>
  <si>
    <t>ค่าจัดซื้อน้ำดื่มและน้ำแข็งงานกีฬาภายในตำบลวังดาลเกมส์ประจำปี 2567</t>
  </si>
  <si>
    <t>ค่าจัดซื้อวัสดุเพื่อใช้ในโครงการส่งเสริมสุขภาพเด็กและป้องกันโรค ประจปีงบประมาณ 2567</t>
  </si>
  <si>
    <t>ค่าจัดซื้อไมค์ประชุมไร้สาย</t>
  </si>
  <si>
    <t>โครงการวางท่อเมนสำหรับประปาผิวดินขนาดใหญ่มาก ม.11</t>
  </si>
  <si>
    <t>ค่าจ้างเหมาเดินสายเมนไฟฟ้าและเชื่อมต่อสถานีสูบน้ำด้วยไฟฟ้า บ้านโคกกรวด  ม.3</t>
  </si>
  <si>
    <t>ค่าจัดซื้อวัคซีนตามโครงการ</t>
  </si>
  <si>
    <t>ค่าจัดซื้อกล้องวงจรปิด</t>
  </si>
  <si>
    <t>ค่าจัดซื้อชุดปฎิบัติงานสำหรับเจ้าหน้าที่ประจำรถพยาบาลฉุกเฉิน</t>
  </si>
  <si>
    <t>งบประมาณค้างจ่ายปี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</si>
</sst>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3" fontId="43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4745" comment="" totalsRowShown="0">
  <autoFilter ref="A1:K6474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15" zoomScaleNormal="115" zoomScalePageLayoutView="0" workbookViewId="0" topLeftCell="A37">
      <selection activeCell="A50" sqref="A50:A58"/>
    </sheetView>
  </sheetViews>
  <sheetFormatPr defaultColWidth="9.140625" defaultRowHeight="15"/>
  <cols>
    <col min="1" max="1" width="12.421875" style="1" bestFit="1" customWidth="1"/>
    <col min="2" max="2" width="20.421875" style="1" customWidth="1"/>
    <col min="3" max="3" width="15.7109375" style="1" customWidth="1"/>
    <col min="4" max="4" width="34.00390625" style="1" customWidth="1"/>
    <col min="5" max="5" width="14.7109375" style="1" customWidth="1"/>
    <col min="6" max="6" width="11.00390625" style="1" customWidth="1"/>
    <col min="7" max="7" width="103.140625" style="1" customWidth="1"/>
    <col min="8" max="8" width="23.28125" style="1" customWidth="1"/>
    <col min="9" max="9" width="26.7109375" style="1" customWidth="1"/>
    <col min="10" max="10" width="27.140625" style="25" bestFit="1" customWidth="1"/>
    <col min="11" max="11" width="22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28" t="s">
        <v>7</v>
      </c>
      <c r="K1" s="3" t="s">
        <v>8</v>
      </c>
    </row>
    <row r="2" spans="1:11" ht="21">
      <c r="A2" s="26">
        <v>2567</v>
      </c>
      <c r="B2" s="1" t="s">
        <v>144</v>
      </c>
      <c r="C2" s="25" t="s">
        <v>158</v>
      </c>
      <c r="D2" s="1" t="s">
        <v>143</v>
      </c>
      <c r="E2" s="1" t="s">
        <v>142</v>
      </c>
      <c r="F2" s="1" t="s">
        <v>78</v>
      </c>
      <c r="G2" s="1" t="s">
        <v>159</v>
      </c>
      <c r="H2" s="24">
        <f>SUM(395505,3995)</f>
        <v>399500</v>
      </c>
      <c r="I2" s="1" t="s">
        <v>204</v>
      </c>
      <c r="J2" s="25" t="s">
        <v>140</v>
      </c>
      <c r="K2" s="1" t="s">
        <v>141</v>
      </c>
    </row>
    <row r="3" spans="1:11" ht="21">
      <c r="A3" s="26">
        <v>2567</v>
      </c>
      <c r="B3" s="1" t="s">
        <v>144</v>
      </c>
      <c r="C3" s="25" t="s">
        <v>158</v>
      </c>
      <c r="D3" s="1" t="s">
        <v>143</v>
      </c>
      <c r="E3" s="1" t="s">
        <v>142</v>
      </c>
      <c r="F3" s="1" t="s">
        <v>78</v>
      </c>
      <c r="G3" s="1" t="s">
        <v>160</v>
      </c>
      <c r="H3" s="24">
        <f>SUM(99000,1000)</f>
        <v>100000</v>
      </c>
      <c r="I3" s="1" t="s">
        <v>145</v>
      </c>
      <c r="J3" s="25" t="s">
        <v>140</v>
      </c>
      <c r="K3" s="1" t="s">
        <v>141</v>
      </c>
    </row>
    <row r="4" spans="1:11" ht="21">
      <c r="A4" s="26">
        <v>2567</v>
      </c>
      <c r="B4" s="1" t="s">
        <v>144</v>
      </c>
      <c r="C4" s="25" t="s">
        <v>158</v>
      </c>
      <c r="D4" s="1" t="s">
        <v>143</v>
      </c>
      <c r="E4" s="1" t="s">
        <v>142</v>
      </c>
      <c r="F4" s="1" t="s">
        <v>78</v>
      </c>
      <c r="G4" s="1" t="s">
        <v>161</v>
      </c>
      <c r="H4" s="24">
        <f>SUM(7558.65,76.35)</f>
        <v>7635</v>
      </c>
      <c r="I4" s="1" t="s">
        <v>145</v>
      </c>
      <c r="J4" s="25" t="s">
        <v>140</v>
      </c>
      <c r="K4" s="1" t="s">
        <v>141</v>
      </c>
    </row>
    <row r="5" spans="1:11" ht="21">
      <c r="A5" s="26">
        <v>2567</v>
      </c>
      <c r="B5" s="1" t="s">
        <v>144</v>
      </c>
      <c r="C5" s="25" t="s">
        <v>158</v>
      </c>
      <c r="D5" s="1" t="s">
        <v>143</v>
      </c>
      <c r="E5" s="1" t="s">
        <v>142</v>
      </c>
      <c r="F5" s="1" t="s">
        <v>78</v>
      </c>
      <c r="G5" s="1" t="s">
        <v>162</v>
      </c>
      <c r="H5" s="24">
        <f>SUM(376448.6,3551.4)</f>
        <v>380000</v>
      </c>
      <c r="I5" s="1" t="s">
        <v>204</v>
      </c>
      <c r="J5" s="25" t="s">
        <v>140</v>
      </c>
      <c r="K5" s="1" t="s">
        <v>141</v>
      </c>
    </row>
    <row r="6" spans="1:11" ht="21">
      <c r="A6" s="26">
        <v>2567</v>
      </c>
      <c r="B6" s="1" t="s">
        <v>144</v>
      </c>
      <c r="C6" s="25" t="s">
        <v>158</v>
      </c>
      <c r="D6" s="1" t="s">
        <v>143</v>
      </c>
      <c r="E6" s="1" t="s">
        <v>142</v>
      </c>
      <c r="F6" s="1" t="s">
        <v>78</v>
      </c>
      <c r="G6" s="1" t="s">
        <v>163</v>
      </c>
      <c r="H6" s="24">
        <f>SUM(158504.67,1495.33)</f>
        <v>160000</v>
      </c>
      <c r="I6" s="1" t="s">
        <v>204</v>
      </c>
      <c r="J6" s="25" t="s">
        <v>140</v>
      </c>
      <c r="K6" s="1" t="s">
        <v>141</v>
      </c>
    </row>
    <row r="7" spans="1:11" ht="21">
      <c r="A7" s="26">
        <v>2567</v>
      </c>
      <c r="B7" s="1" t="s">
        <v>144</v>
      </c>
      <c r="C7" s="25" t="s">
        <v>158</v>
      </c>
      <c r="D7" s="1" t="s">
        <v>143</v>
      </c>
      <c r="E7" s="1" t="s">
        <v>142</v>
      </c>
      <c r="F7" s="1" t="s">
        <v>78</v>
      </c>
      <c r="G7" s="1" t="s">
        <v>164</v>
      </c>
      <c r="H7" s="27">
        <f>SUM(365551.4,3448.6)</f>
        <v>369000</v>
      </c>
      <c r="I7" s="1" t="s">
        <v>204</v>
      </c>
      <c r="J7" s="25" t="s">
        <v>140</v>
      </c>
      <c r="K7" s="1" t="s">
        <v>141</v>
      </c>
    </row>
    <row r="8" spans="1:11" ht="21">
      <c r="A8" s="26">
        <v>2567</v>
      </c>
      <c r="B8" s="1" t="s">
        <v>144</v>
      </c>
      <c r="C8" s="25" t="s">
        <v>158</v>
      </c>
      <c r="D8" s="1" t="s">
        <v>143</v>
      </c>
      <c r="E8" s="1" t="s">
        <v>142</v>
      </c>
      <c r="F8" s="1" t="s">
        <v>78</v>
      </c>
      <c r="G8" s="1" t="s">
        <v>165</v>
      </c>
      <c r="H8" s="27">
        <f>SUM(365551.4,3448.6)</f>
        <v>369000</v>
      </c>
      <c r="I8" s="1" t="s">
        <v>204</v>
      </c>
      <c r="J8" s="25" t="s">
        <v>140</v>
      </c>
      <c r="K8" s="1" t="s">
        <v>141</v>
      </c>
    </row>
    <row r="9" spans="1:11" ht="21">
      <c r="A9" s="26">
        <v>2567</v>
      </c>
      <c r="B9" s="1" t="s">
        <v>144</v>
      </c>
      <c r="C9" s="25" t="s">
        <v>158</v>
      </c>
      <c r="D9" s="1" t="s">
        <v>143</v>
      </c>
      <c r="E9" s="1" t="s">
        <v>142</v>
      </c>
      <c r="F9" s="1" t="s">
        <v>78</v>
      </c>
      <c r="G9" s="1" t="s">
        <v>146</v>
      </c>
      <c r="H9" s="27">
        <f>SUM(206551.4,1948.6)</f>
        <v>208500</v>
      </c>
      <c r="I9" s="1" t="s">
        <v>204</v>
      </c>
      <c r="J9" s="25" t="s">
        <v>140</v>
      </c>
      <c r="K9" s="1" t="s">
        <v>141</v>
      </c>
    </row>
    <row r="10" spans="1:11" ht="21">
      <c r="A10" s="26">
        <v>2567</v>
      </c>
      <c r="B10" s="1" t="s">
        <v>144</v>
      </c>
      <c r="C10" s="25" t="s">
        <v>158</v>
      </c>
      <c r="D10" s="1" t="s">
        <v>143</v>
      </c>
      <c r="E10" s="1" t="s">
        <v>142</v>
      </c>
      <c r="F10" s="1" t="s">
        <v>78</v>
      </c>
      <c r="G10" s="1" t="s">
        <v>166</v>
      </c>
      <c r="H10" s="27">
        <f>SUM(5644.98,57.02)</f>
        <v>5702</v>
      </c>
      <c r="I10" s="1" t="s">
        <v>145</v>
      </c>
      <c r="J10" s="25" t="s">
        <v>140</v>
      </c>
      <c r="K10" s="1" t="s">
        <v>141</v>
      </c>
    </row>
    <row r="11" spans="1:11" ht="21">
      <c r="A11" s="26">
        <v>2567</v>
      </c>
      <c r="B11" s="1" t="s">
        <v>144</v>
      </c>
      <c r="C11" s="25" t="s">
        <v>158</v>
      </c>
      <c r="D11" s="1" t="s">
        <v>143</v>
      </c>
      <c r="E11" s="1" t="s">
        <v>142</v>
      </c>
      <c r="F11" s="1" t="s">
        <v>78</v>
      </c>
      <c r="G11" s="1" t="s">
        <v>167</v>
      </c>
      <c r="H11" s="27">
        <f>SUM(113355,1145)</f>
        <v>114500</v>
      </c>
      <c r="I11" s="1" t="s">
        <v>145</v>
      </c>
      <c r="J11" s="25" t="s">
        <v>140</v>
      </c>
      <c r="K11" s="1" t="s">
        <v>141</v>
      </c>
    </row>
    <row r="12" spans="1:11" ht="21">
      <c r="A12" s="26">
        <v>2567</v>
      </c>
      <c r="B12" s="1" t="s">
        <v>144</v>
      </c>
      <c r="C12" s="25" t="s">
        <v>158</v>
      </c>
      <c r="D12" s="1" t="s">
        <v>143</v>
      </c>
      <c r="E12" s="1" t="s">
        <v>142</v>
      </c>
      <c r="F12" s="1" t="s">
        <v>78</v>
      </c>
      <c r="G12" s="1" t="s">
        <v>168</v>
      </c>
      <c r="H12" s="27">
        <f>SUM(23744,224)</f>
        <v>23968</v>
      </c>
      <c r="I12" s="1" t="s">
        <v>145</v>
      </c>
      <c r="J12" s="25" t="s">
        <v>140</v>
      </c>
      <c r="K12" s="1" t="s">
        <v>141</v>
      </c>
    </row>
    <row r="13" spans="1:11" ht="21">
      <c r="A13" s="26">
        <v>2567</v>
      </c>
      <c r="B13" s="1" t="s">
        <v>144</v>
      </c>
      <c r="C13" s="25" t="s">
        <v>158</v>
      </c>
      <c r="D13" s="1" t="s">
        <v>143</v>
      </c>
      <c r="E13" s="1" t="s">
        <v>142</v>
      </c>
      <c r="F13" s="1" t="s">
        <v>78</v>
      </c>
      <c r="G13" s="1" t="s">
        <v>169</v>
      </c>
      <c r="H13" s="27">
        <f>SUM(9381,88.5)</f>
        <v>9469.5</v>
      </c>
      <c r="I13" s="1" t="s">
        <v>145</v>
      </c>
      <c r="J13" s="25" t="s">
        <v>140</v>
      </c>
      <c r="K13" s="1" t="s">
        <v>141</v>
      </c>
    </row>
    <row r="14" spans="1:11" ht="21">
      <c r="A14" s="26">
        <v>2567</v>
      </c>
      <c r="B14" s="1" t="s">
        <v>144</v>
      </c>
      <c r="C14" s="25" t="s">
        <v>158</v>
      </c>
      <c r="D14" s="1" t="s">
        <v>143</v>
      </c>
      <c r="E14" s="1" t="s">
        <v>142</v>
      </c>
      <c r="F14" s="1" t="s">
        <v>78</v>
      </c>
      <c r="G14" s="1" t="s">
        <v>170</v>
      </c>
      <c r="H14" s="27">
        <f>SUM(14850,150)</f>
        <v>15000</v>
      </c>
      <c r="I14" s="1" t="s">
        <v>145</v>
      </c>
      <c r="J14" s="25" t="s">
        <v>140</v>
      </c>
      <c r="K14" s="1" t="s">
        <v>141</v>
      </c>
    </row>
    <row r="15" spans="1:11" ht="21">
      <c r="A15" s="26">
        <v>2567</v>
      </c>
      <c r="B15" s="1" t="s">
        <v>144</v>
      </c>
      <c r="C15" s="25" t="s">
        <v>158</v>
      </c>
      <c r="D15" s="1" t="s">
        <v>143</v>
      </c>
      <c r="E15" s="1" t="s">
        <v>142</v>
      </c>
      <c r="F15" s="1" t="s">
        <v>78</v>
      </c>
      <c r="G15" s="1" t="s">
        <v>171</v>
      </c>
      <c r="H15" s="27">
        <f>SUM(29700,300)</f>
        <v>30000</v>
      </c>
      <c r="I15" s="1" t="s">
        <v>145</v>
      </c>
      <c r="J15" s="25" t="s">
        <v>140</v>
      </c>
      <c r="K15" s="1" t="s">
        <v>141</v>
      </c>
    </row>
    <row r="16" spans="1:11" ht="21">
      <c r="A16" s="26">
        <v>2567</v>
      </c>
      <c r="B16" s="1" t="s">
        <v>144</v>
      </c>
      <c r="C16" s="25" t="s">
        <v>158</v>
      </c>
      <c r="D16" s="1" t="s">
        <v>143</v>
      </c>
      <c r="E16" s="1" t="s">
        <v>142</v>
      </c>
      <c r="F16" s="1" t="s">
        <v>78</v>
      </c>
      <c r="G16" s="1" t="s">
        <v>172</v>
      </c>
      <c r="H16" s="27">
        <f>SUM(14830.2,149.8)</f>
        <v>14980</v>
      </c>
      <c r="I16" s="1" t="s">
        <v>145</v>
      </c>
      <c r="J16" s="25" t="s">
        <v>140</v>
      </c>
      <c r="K16" s="1" t="s">
        <v>141</v>
      </c>
    </row>
    <row r="17" spans="1:11" ht="21">
      <c r="A17" s="26">
        <v>2567</v>
      </c>
      <c r="B17" s="1" t="s">
        <v>144</v>
      </c>
      <c r="C17" s="25" t="s">
        <v>158</v>
      </c>
      <c r="D17" s="1" t="s">
        <v>143</v>
      </c>
      <c r="E17" s="1" t="s">
        <v>142</v>
      </c>
      <c r="F17" s="1" t="s">
        <v>78</v>
      </c>
      <c r="G17" s="1" t="s">
        <v>173</v>
      </c>
      <c r="H17" s="27">
        <f>SUM(8213.04,82.96)</f>
        <v>8296</v>
      </c>
      <c r="I17" s="1" t="s">
        <v>145</v>
      </c>
      <c r="J17" s="25" t="s">
        <v>140</v>
      </c>
      <c r="K17" s="1" t="s">
        <v>141</v>
      </c>
    </row>
    <row r="18" spans="1:11" ht="21">
      <c r="A18" s="26">
        <v>2567</v>
      </c>
      <c r="B18" s="1" t="s">
        <v>144</v>
      </c>
      <c r="C18" s="25" t="s">
        <v>158</v>
      </c>
      <c r="D18" s="1" t="s">
        <v>143</v>
      </c>
      <c r="E18" s="1" t="s">
        <v>142</v>
      </c>
      <c r="F18" s="1" t="s">
        <v>78</v>
      </c>
      <c r="G18" s="1" t="s">
        <v>174</v>
      </c>
      <c r="H18" s="27">
        <f>SUM(6156.81,62.19)</f>
        <v>6219</v>
      </c>
      <c r="I18" s="1" t="s">
        <v>145</v>
      </c>
      <c r="J18" s="25" t="s">
        <v>140</v>
      </c>
      <c r="K18" s="1" t="s">
        <v>141</v>
      </c>
    </row>
    <row r="19" spans="1:11" ht="21">
      <c r="A19" s="26">
        <v>2567</v>
      </c>
      <c r="B19" s="1" t="s">
        <v>144</v>
      </c>
      <c r="C19" s="25" t="s">
        <v>158</v>
      </c>
      <c r="D19" s="1" t="s">
        <v>143</v>
      </c>
      <c r="E19" s="1" t="s">
        <v>142</v>
      </c>
      <c r="F19" s="1" t="s">
        <v>78</v>
      </c>
      <c r="G19" s="1" t="s">
        <v>175</v>
      </c>
      <c r="H19" s="27">
        <f>SUM(9405,95)</f>
        <v>9500</v>
      </c>
      <c r="I19" s="1" t="s">
        <v>145</v>
      </c>
      <c r="J19" s="25" t="s">
        <v>140</v>
      </c>
      <c r="K19" s="1" t="s">
        <v>141</v>
      </c>
    </row>
    <row r="20" spans="1:11" ht="21">
      <c r="A20" s="26">
        <v>2567</v>
      </c>
      <c r="B20" s="1" t="s">
        <v>144</v>
      </c>
      <c r="C20" s="25" t="s">
        <v>158</v>
      </c>
      <c r="D20" s="1" t="s">
        <v>143</v>
      </c>
      <c r="E20" s="1" t="s">
        <v>142</v>
      </c>
      <c r="F20" s="1" t="s">
        <v>78</v>
      </c>
      <c r="G20" s="1" t="s">
        <v>176</v>
      </c>
      <c r="H20" s="27">
        <f>SUM(1086747.66,10252.34)</f>
        <v>1097000</v>
      </c>
      <c r="I20" s="1" t="s">
        <v>145</v>
      </c>
      <c r="J20" s="25" t="s">
        <v>157</v>
      </c>
      <c r="K20" s="1" t="s">
        <v>141</v>
      </c>
    </row>
    <row r="21" spans="1:11" ht="21">
      <c r="A21" s="26">
        <v>2567</v>
      </c>
      <c r="B21" s="1" t="s">
        <v>144</v>
      </c>
      <c r="C21" s="25" t="s">
        <v>158</v>
      </c>
      <c r="D21" s="1" t="s">
        <v>143</v>
      </c>
      <c r="E21" s="1" t="s">
        <v>142</v>
      </c>
      <c r="F21" s="1" t="s">
        <v>78</v>
      </c>
      <c r="G21" s="1" t="s">
        <v>147</v>
      </c>
      <c r="H21" s="27">
        <f>SUM(98505,995)</f>
        <v>99500</v>
      </c>
      <c r="I21" s="1" t="s">
        <v>145</v>
      </c>
      <c r="J21" s="25" t="s">
        <v>140</v>
      </c>
      <c r="K21" s="1" t="s">
        <v>141</v>
      </c>
    </row>
    <row r="22" spans="1:11" ht="21">
      <c r="A22" s="26">
        <v>2567</v>
      </c>
      <c r="B22" s="1" t="s">
        <v>144</v>
      </c>
      <c r="C22" s="25" t="s">
        <v>158</v>
      </c>
      <c r="D22" s="1" t="s">
        <v>143</v>
      </c>
      <c r="E22" s="1" t="s">
        <v>142</v>
      </c>
      <c r="F22" s="1" t="s">
        <v>78</v>
      </c>
      <c r="G22" s="1" t="s">
        <v>148</v>
      </c>
      <c r="H22" s="27">
        <f>SUM(49005,495)</f>
        <v>49500</v>
      </c>
      <c r="I22" s="1" t="s">
        <v>145</v>
      </c>
      <c r="J22" s="25" t="s">
        <v>140</v>
      </c>
      <c r="K22" s="1" t="s">
        <v>141</v>
      </c>
    </row>
    <row r="23" spans="1:11" ht="21">
      <c r="A23" s="26">
        <v>2567</v>
      </c>
      <c r="B23" s="1" t="s">
        <v>144</v>
      </c>
      <c r="C23" s="25" t="s">
        <v>158</v>
      </c>
      <c r="D23" s="1" t="s">
        <v>143</v>
      </c>
      <c r="E23" s="1" t="s">
        <v>142</v>
      </c>
      <c r="F23" s="1" t="s">
        <v>78</v>
      </c>
      <c r="G23" s="1" t="s">
        <v>149</v>
      </c>
      <c r="H23" s="27">
        <f>SUM(98505,995)</f>
        <v>99500</v>
      </c>
      <c r="I23" s="1" t="s">
        <v>145</v>
      </c>
      <c r="J23" s="25" t="s">
        <v>140</v>
      </c>
      <c r="K23" s="1" t="s">
        <v>141</v>
      </c>
    </row>
    <row r="24" spans="1:11" ht="21">
      <c r="A24" s="26">
        <v>2567</v>
      </c>
      <c r="B24" s="1" t="s">
        <v>144</v>
      </c>
      <c r="C24" s="25" t="s">
        <v>158</v>
      </c>
      <c r="D24" s="1" t="s">
        <v>143</v>
      </c>
      <c r="E24" s="1" t="s">
        <v>142</v>
      </c>
      <c r="F24" s="1" t="s">
        <v>78</v>
      </c>
      <c r="G24" s="1" t="s">
        <v>177</v>
      </c>
      <c r="H24" s="27">
        <f>SUM(98505,995)</f>
        <v>99500</v>
      </c>
      <c r="I24" s="1" t="s">
        <v>145</v>
      </c>
      <c r="J24" s="25" t="s">
        <v>140</v>
      </c>
      <c r="K24" s="1" t="s">
        <v>141</v>
      </c>
    </row>
    <row r="25" spans="1:11" ht="21">
      <c r="A25" s="26">
        <v>2567</v>
      </c>
      <c r="B25" s="1" t="s">
        <v>144</v>
      </c>
      <c r="C25" s="25" t="s">
        <v>158</v>
      </c>
      <c r="D25" s="1" t="s">
        <v>143</v>
      </c>
      <c r="E25" s="1" t="s">
        <v>142</v>
      </c>
      <c r="F25" s="1" t="s">
        <v>78</v>
      </c>
      <c r="G25" s="1" t="s">
        <v>150</v>
      </c>
      <c r="H25" s="27">
        <f>SUM(98505,995)</f>
        <v>99500</v>
      </c>
      <c r="I25" s="1" t="s">
        <v>145</v>
      </c>
      <c r="J25" s="25" t="s">
        <v>140</v>
      </c>
      <c r="K25" s="1" t="s">
        <v>141</v>
      </c>
    </row>
    <row r="26" spans="1:11" ht="21">
      <c r="A26" s="26">
        <v>2567</v>
      </c>
      <c r="B26" s="1" t="s">
        <v>144</v>
      </c>
      <c r="C26" s="25" t="s">
        <v>158</v>
      </c>
      <c r="D26" s="1" t="s">
        <v>143</v>
      </c>
      <c r="E26" s="1" t="s">
        <v>142</v>
      </c>
      <c r="F26" s="1" t="s">
        <v>78</v>
      </c>
      <c r="G26" s="1" t="s">
        <v>151</v>
      </c>
      <c r="H26" s="27">
        <f>SUM(49005,495)</f>
        <v>49500</v>
      </c>
      <c r="I26" s="1" t="s">
        <v>145</v>
      </c>
      <c r="J26" s="25" t="s">
        <v>140</v>
      </c>
      <c r="K26" s="1" t="s">
        <v>141</v>
      </c>
    </row>
    <row r="27" spans="1:11" ht="21">
      <c r="A27" s="26">
        <v>2567</v>
      </c>
      <c r="B27" s="1" t="s">
        <v>144</v>
      </c>
      <c r="C27" s="25" t="s">
        <v>158</v>
      </c>
      <c r="D27" s="1" t="s">
        <v>143</v>
      </c>
      <c r="E27" s="1" t="s">
        <v>142</v>
      </c>
      <c r="F27" s="1" t="s">
        <v>78</v>
      </c>
      <c r="G27" s="1" t="s">
        <v>152</v>
      </c>
      <c r="H27" s="27">
        <f>SUM(49005,495)</f>
        <v>49500</v>
      </c>
      <c r="I27" s="1" t="s">
        <v>145</v>
      </c>
      <c r="J27" s="25" t="s">
        <v>140</v>
      </c>
      <c r="K27" s="1" t="s">
        <v>141</v>
      </c>
    </row>
    <row r="28" spans="1:11" ht="21">
      <c r="A28" s="26">
        <v>2567</v>
      </c>
      <c r="B28" s="1" t="s">
        <v>144</v>
      </c>
      <c r="C28" s="25" t="s">
        <v>158</v>
      </c>
      <c r="D28" s="1" t="s">
        <v>143</v>
      </c>
      <c r="E28" s="1" t="s">
        <v>142</v>
      </c>
      <c r="F28" s="1" t="s">
        <v>78</v>
      </c>
      <c r="G28" s="1" t="s">
        <v>153</v>
      </c>
      <c r="H28" s="27">
        <f>SUM(49005,495)</f>
        <v>49500</v>
      </c>
      <c r="I28" s="1" t="s">
        <v>145</v>
      </c>
      <c r="J28" s="25" t="s">
        <v>140</v>
      </c>
      <c r="K28" s="1" t="s">
        <v>141</v>
      </c>
    </row>
    <row r="29" spans="1:11" ht="21">
      <c r="A29" s="26">
        <v>2567</v>
      </c>
      <c r="B29" s="1" t="s">
        <v>144</v>
      </c>
      <c r="C29" s="25" t="s">
        <v>158</v>
      </c>
      <c r="D29" s="1" t="s">
        <v>143</v>
      </c>
      <c r="E29" s="1" t="s">
        <v>142</v>
      </c>
      <c r="F29" s="1" t="s">
        <v>78</v>
      </c>
      <c r="G29" s="1" t="s">
        <v>154</v>
      </c>
      <c r="H29" s="27">
        <f>SUM(98505,995)</f>
        <v>99500</v>
      </c>
      <c r="I29" s="1" t="s">
        <v>145</v>
      </c>
      <c r="J29" s="25" t="s">
        <v>140</v>
      </c>
      <c r="K29" s="1" t="s">
        <v>141</v>
      </c>
    </row>
    <row r="30" spans="1:11" ht="21">
      <c r="A30" s="26">
        <v>2567</v>
      </c>
      <c r="B30" s="1" t="s">
        <v>144</v>
      </c>
      <c r="C30" s="25" t="s">
        <v>158</v>
      </c>
      <c r="D30" s="1" t="s">
        <v>143</v>
      </c>
      <c r="E30" s="1" t="s">
        <v>142</v>
      </c>
      <c r="F30" s="1" t="s">
        <v>78</v>
      </c>
      <c r="G30" s="1" t="s">
        <v>178</v>
      </c>
      <c r="H30" s="27">
        <f>SUM(98505,995)</f>
        <v>99500</v>
      </c>
      <c r="I30" s="1" t="s">
        <v>145</v>
      </c>
      <c r="J30" s="25" t="s">
        <v>140</v>
      </c>
      <c r="K30" s="1" t="s">
        <v>141</v>
      </c>
    </row>
    <row r="31" spans="1:11" ht="21">
      <c r="A31" s="26">
        <v>2567</v>
      </c>
      <c r="B31" s="1" t="s">
        <v>144</v>
      </c>
      <c r="C31" s="25" t="s">
        <v>158</v>
      </c>
      <c r="D31" s="1" t="s">
        <v>143</v>
      </c>
      <c r="E31" s="1" t="s">
        <v>142</v>
      </c>
      <c r="F31" s="1" t="s">
        <v>78</v>
      </c>
      <c r="G31" s="1" t="s">
        <v>155</v>
      </c>
      <c r="H31" s="27">
        <f>SUM(49005,495)</f>
        <v>49500</v>
      </c>
      <c r="I31" s="1" t="s">
        <v>145</v>
      </c>
      <c r="J31" s="25" t="s">
        <v>140</v>
      </c>
      <c r="K31" s="1" t="s">
        <v>141</v>
      </c>
    </row>
    <row r="32" spans="1:11" ht="21">
      <c r="A32" s="26">
        <v>2567</v>
      </c>
      <c r="B32" s="1" t="s">
        <v>144</v>
      </c>
      <c r="C32" s="25" t="s">
        <v>158</v>
      </c>
      <c r="D32" s="1" t="s">
        <v>143</v>
      </c>
      <c r="E32" s="1" t="s">
        <v>142</v>
      </c>
      <c r="F32" s="1" t="s">
        <v>78</v>
      </c>
      <c r="G32" s="1" t="s">
        <v>150</v>
      </c>
      <c r="H32" s="27">
        <f>SUM(49005,495)</f>
        <v>49500</v>
      </c>
      <c r="I32" s="1" t="s">
        <v>145</v>
      </c>
      <c r="J32" s="25" t="s">
        <v>140</v>
      </c>
      <c r="K32" s="1" t="s">
        <v>141</v>
      </c>
    </row>
    <row r="33" spans="1:11" ht="21">
      <c r="A33" s="26">
        <v>2567</v>
      </c>
      <c r="B33" s="1" t="s">
        <v>144</v>
      </c>
      <c r="C33" s="25" t="s">
        <v>158</v>
      </c>
      <c r="D33" s="1" t="s">
        <v>143</v>
      </c>
      <c r="E33" s="1" t="s">
        <v>142</v>
      </c>
      <c r="F33" s="1" t="s">
        <v>78</v>
      </c>
      <c r="G33" s="1" t="s">
        <v>156</v>
      </c>
      <c r="H33" s="27">
        <f>SUM(98505,995)</f>
        <v>99500</v>
      </c>
      <c r="I33" s="1" t="s">
        <v>145</v>
      </c>
      <c r="J33" s="25" t="s">
        <v>140</v>
      </c>
      <c r="K33" s="1" t="s">
        <v>141</v>
      </c>
    </row>
    <row r="34" spans="1:11" ht="21">
      <c r="A34" s="26">
        <v>2567</v>
      </c>
      <c r="B34" s="1" t="s">
        <v>144</v>
      </c>
      <c r="C34" s="25" t="s">
        <v>158</v>
      </c>
      <c r="D34" s="1" t="s">
        <v>143</v>
      </c>
      <c r="E34" s="1" t="s">
        <v>142</v>
      </c>
      <c r="F34" s="1" t="s">
        <v>78</v>
      </c>
      <c r="G34" s="1" t="s">
        <v>179</v>
      </c>
      <c r="H34" s="27">
        <f>SUM(98505,995)</f>
        <v>99500</v>
      </c>
      <c r="I34" s="1" t="s">
        <v>145</v>
      </c>
      <c r="J34" s="25" t="s">
        <v>140</v>
      </c>
      <c r="K34" s="1" t="s">
        <v>141</v>
      </c>
    </row>
    <row r="35" spans="1:11" ht="21">
      <c r="A35" s="26">
        <v>2567</v>
      </c>
      <c r="B35" s="1" t="s">
        <v>144</v>
      </c>
      <c r="C35" s="25" t="s">
        <v>158</v>
      </c>
      <c r="D35" s="1" t="s">
        <v>143</v>
      </c>
      <c r="E35" s="1" t="s">
        <v>142</v>
      </c>
      <c r="F35" s="1" t="s">
        <v>78</v>
      </c>
      <c r="G35" s="1" t="s">
        <v>180</v>
      </c>
      <c r="H35" s="27">
        <f>SUM(98505,995)</f>
        <v>99500</v>
      </c>
      <c r="I35" s="1" t="s">
        <v>145</v>
      </c>
      <c r="J35" s="25" t="s">
        <v>140</v>
      </c>
      <c r="K35" s="1" t="s">
        <v>141</v>
      </c>
    </row>
    <row r="36" spans="1:11" ht="21">
      <c r="A36" s="26">
        <v>2567</v>
      </c>
      <c r="B36" s="1" t="s">
        <v>144</v>
      </c>
      <c r="C36" s="25" t="s">
        <v>158</v>
      </c>
      <c r="D36" s="1" t="s">
        <v>143</v>
      </c>
      <c r="E36" s="1" t="s">
        <v>142</v>
      </c>
      <c r="F36" s="1" t="s">
        <v>78</v>
      </c>
      <c r="G36" s="1" t="s">
        <v>181</v>
      </c>
      <c r="H36" s="27">
        <f>SUM(98505,995)</f>
        <v>99500</v>
      </c>
      <c r="I36" s="1" t="s">
        <v>145</v>
      </c>
      <c r="J36" s="25" t="s">
        <v>140</v>
      </c>
      <c r="K36" s="1" t="s">
        <v>141</v>
      </c>
    </row>
    <row r="37" spans="1:11" ht="21">
      <c r="A37" s="26">
        <v>2567</v>
      </c>
      <c r="B37" s="1" t="s">
        <v>144</v>
      </c>
      <c r="C37" s="25" t="s">
        <v>158</v>
      </c>
      <c r="D37" s="1" t="s">
        <v>143</v>
      </c>
      <c r="E37" s="1" t="s">
        <v>142</v>
      </c>
      <c r="F37" s="1" t="s">
        <v>78</v>
      </c>
      <c r="G37" s="1" t="s">
        <v>182</v>
      </c>
      <c r="H37" s="27">
        <f>SUM(14840,140)</f>
        <v>14980</v>
      </c>
      <c r="I37" s="1" t="s">
        <v>145</v>
      </c>
      <c r="J37" s="25" t="s">
        <v>140</v>
      </c>
      <c r="K37" s="1" t="s">
        <v>141</v>
      </c>
    </row>
    <row r="38" spans="1:11" ht="21">
      <c r="A38" s="26">
        <v>2567</v>
      </c>
      <c r="B38" s="1" t="s">
        <v>144</v>
      </c>
      <c r="C38" s="25" t="s">
        <v>158</v>
      </c>
      <c r="D38" s="1" t="s">
        <v>143</v>
      </c>
      <c r="E38" s="1" t="s">
        <v>142</v>
      </c>
      <c r="F38" s="1" t="s">
        <v>78</v>
      </c>
      <c r="G38" s="1" t="s">
        <v>183</v>
      </c>
      <c r="H38" s="27">
        <f>SUM(7925.23,74.77)</f>
        <v>8000</v>
      </c>
      <c r="I38" s="1" t="s">
        <v>145</v>
      </c>
      <c r="J38" s="25" t="s">
        <v>140</v>
      </c>
      <c r="K38" s="1" t="s">
        <v>141</v>
      </c>
    </row>
    <row r="39" spans="1:11" ht="21">
      <c r="A39" s="26">
        <v>2567</v>
      </c>
      <c r="B39" s="1" t="s">
        <v>144</v>
      </c>
      <c r="C39" s="25" t="s">
        <v>158</v>
      </c>
      <c r="D39" s="1" t="s">
        <v>143</v>
      </c>
      <c r="E39" s="1" t="s">
        <v>142</v>
      </c>
      <c r="F39" s="1" t="s">
        <v>78</v>
      </c>
      <c r="G39" s="1" t="s">
        <v>184</v>
      </c>
      <c r="H39" s="27">
        <f>SUM(7420,70)</f>
        <v>7490</v>
      </c>
      <c r="I39" s="1" t="s">
        <v>145</v>
      </c>
      <c r="J39" s="25" t="s">
        <v>140</v>
      </c>
      <c r="K39" s="1" t="s">
        <v>141</v>
      </c>
    </row>
    <row r="40" spans="1:11" ht="21">
      <c r="A40" s="26">
        <v>2567</v>
      </c>
      <c r="B40" s="1" t="s">
        <v>144</v>
      </c>
      <c r="C40" s="25" t="s">
        <v>158</v>
      </c>
      <c r="D40" s="1" t="s">
        <v>143</v>
      </c>
      <c r="E40" s="1" t="s">
        <v>142</v>
      </c>
      <c r="F40" s="1" t="s">
        <v>78</v>
      </c>
      <c r="G40" s="1" t="s">
        <v>185</v>
      </c>
      <c r="H40" s="27">
        <f>SUM(9402.2,88.7)</f>
        <v>9490.900000000001</v>
      </c>
      <c r="I40" s="1" t="s">
        <v>145</v>
      </c>
      <c r="J40" s="25" t="s">
        <v>140</v>
      </c>
      <c r="K40" s="1" t="s">
        <v>141</v>
      </c>
    </row>
    <row r="41" spans="1:11" ht="21">
      <c r="A41" s="26">
        <v>2567</v>
      </c>
      <c r="B41" s="1" t="s">
        <v>144</v>
      </c>
      <c r="C41" s="25" t="s">
        <v>158</v>
      </c>
      <c r="D41" s="1" t="s">
        <v>143</v>
      </c>
      <c r="E41" s="1" t="s">
        <v>142</v>
      </c>
      <c r="F41" s="1" t="s">
        <v>78</v>
      </c>
      <c r="G41" s="1" t="s">
        <v>186</v>
      </c>
      <c r="H41" s="27">
        <f>SUM(42560.1,429.9)</f>
        <v>42990</v>
      </c>
      <c r="I41" s="1" t="s">
        <v>145</v>
      </c>
      <c r="J41" s="25" t="s">
        <v>140</v>
      </c>
      <c r="K41" s="1" t="s">
        <v>141</v>
      </c>
    </row>
    <row r="42" spans="1:11" ht="21">
      <c r="A42" s="26">
        <v>2567</v>
      </c>
      <c r="B42" s="1" t="s">
        <v>144</v>
      </c>
      <c r="C42" s="25" t="s">
        <v>158</v>
      </c>
      <c r="D42" s="1" t="s">
        <v>143</v>
      </c>
      <c r="E42" s="1" t="s">
        <v>142</v>
      </c>
      <c r="F42" s="1" t="s">
        <v>78</v>
      </c>
      <c r="G42" s="1" t="s">
        <v>187</v>
      </c>
      <c r="H42" s="27">
        <f>SUM(14384.7,145.3)</f>
        <v>14530</v>
      </c>
      <c r="I42" s="1" t="s">
        <v>145</v>
      </c>
      <c r="J42" s="25" t="s">
        <v>140</v>
      </c>
      <c r="K42" s="1" t="s">
        <v>141</v>
      </c>
    </row>
    <row r="43" spans="1:11" ht="21">
      <c r="A43" s="26">
        <v>2567</v>
      </c>
      <c r="B43" s="1" t="s">
        <v>144</v>
      </c>
      <c r="C43" s="25" t="s">
        <v>158</v>
      </c>
      <c r="D43" s="1" t="s">
        <v>143</v>
      </c>
      <c r="E43" s="1" t="s">
        <v>142</v>
      </c>
      <c r="F43" s="1" t="s">
        <v>78</v>
      </c>
      <c r="G43" s="1" t="s">
        <v>188</v>
      </c>
      <c r="H43" s="27">
        <f>SUM(9766.35,98.65)</f>
        <v>9865</v>
      </c>
      <c r="I43" s="1" t="s">
        <v>145</v>
      </c>
      <c r="J43" s="25" t="s">
        <v>140</v>
      </c>
      <c r="K43" s="1" t="s">
        <v>141</v>
      </c>
    </row>
    <row r="44" spans="1:11" ht="21">
      <c r="A44" s="26">
        <v>2567</v>
      </c>
      <c r="B44" s="1" t="s">
        <v>144</v>
      </c>
      <c r="C44" s="25" t="s">
        <v>158</v>
      </c>
      <c r="D44" s="1" t="s">
        <v>143</v>
      </c>
      <c r="E44" s="1" t="s">
        <v>142</v>
      </c>
      <c r="F44" s="1" t="s">
        <v>78</v>
      </c>
      <c r="G44" s="1" t="s">
        <v>189</v>
      </c>
      <c r="H44" s="27">
        <f>SUM(92007.01,867.99)</f>
        <v>92875</v>
      </c>
      <c r="I44" s="1" t="s">
        <v>145</v>
      </c>
      <c r="J44" s="25" t="s">
        <v>140</v>
      </c>
      <c r="K44" s="1" t="s">
        <v>141</v>
      </c>
    </row>
    <row r="45" spans="1:11" ht="21">
      <c r="A45" s="26">
        <v>2567</v>
      </c>
      <c r="B45" s="1" t="s">
        <v>144</v>
      </c>
      <c r="C45" s="25" t="s">
        <v>158</v>
      </c>
      <c r="D45" s="1" t="s">
        <v>143</v>
      </c>
      <c r="E45" s="1" t="s">
        <v>142</v>
      </c>
      <c r="F45" s="1" t="s">
        <v>78</v>
      </c>
      <c r="G45" s="1" t="s">
        <v>190</v>
      </c>
      <c r="H45" s="27">
        <f>SUM(16147.66,152.34)</f>
        <v>16300</v>
      </c>
      <c r="I45" s="1" t="s">
        <v>145</v>
      </c>
      <c r="J45" s="25" t="s">
        <v>140</v>
      </c>
      <c r="K45" s="1" t="s">
        <v>141</v>
      </c>
    </row>
    <row r="46" spans="1:11" ht="21">
      <c r="A46" s="26">
        <v>2567</v>
      </c>
      <c r="B46" s="1" t="s">
        <v>144</v>
      </c>
      <c r="C46" s="25" t="s">
        <v>158</v>
      </c>
      <c r="D46" s="1" t="s">
        <v>143</v>
      </c>
      <c r="E46" s="1" t="s">
        <v>142</v>
      </c>
      <c r="F46" s="1" t="s">
        <v>78</v>
      </c>
      <c r="G46" s="1" t="s">
        <v>191</v>
      </c>
      <c r="H46" s="27">
        <f>SUM(7266.6,73.4)</f>
        <v>7340</v>
      </c>
      <c r="I46" s="1" t="s">
        <v>145</v>
      </c>
      <c r="J46" s="25" t="s">
        <v>140</v>
      </c>
      <c r="K46" s="1" t="s">
        <v>141</v>
      </c>
    </row>
    <row r="47" spans="1:11" ht="21">
      <c r="A47" s="26">
        <v>2567</v>
      </c>
      <c r="B47" s="1" t="s">
        <v>144</v>
      </c>
      <c r="C47" s="25" t="s">
        <v>158</v>
      </c>
      <c r="D47" s="1" t="s">
        <v>143</v>
      </c>
      <c r="E47" s="1" t="s">
        <v>142</v>
      </c>
      <c r="F47" s="1" t="s">
        <v>78</v>
      </c>
      <c r="G47" s="1" t="s">
        <v>192</v>
      </c>
      <c r="H47" s="27">
        <f>SUM(9405,95)</f>
        <v>9500</v>
      </c>
      <c r="I47" s="1" t="s">
        <v>145</v>
      </c>
      <c r="J47" s="25" t="s">
        <v>140</v>
      </c>
      <c r="K47" s="1" t="s">
        <v>141</v>
      </c>
    </row>
    <row r="48" spans="1:11" ht="21">
      <c r="A48" s="26">
        <v>2567</v>
      </c>
      <c r="B48" s="1" t="s">
        <v>144</v>
      </c>
      <c r="C48" s="25" t="s">
        <v>158</v>
      </c>
      <c r="D48" s="1" t="s">
        <v>143</v>
      </c>
      <c r="E48" s="1" t="s">
        <v>142</v>
      </c>
      <c r="F48" s="1" t="s">
        <v>78</v>
      </c>
      <c r="G48" s="1" t="s">
        <v>193</v>
      </c>
      <c r="H48" s="27">
        <v>16050</v>
      </c>
      <c r="I48" s="1" t="s">
        <v>145</v>
      </c>
      <c r="J48" s="25" t="s">
        <v>140</v>
      </c>
      <c r="K48" s="1" t="s">
        <v>141</v>
      </c>
    </row>
    <row r="49" spans="1:11" ht="21">
      <c r="A49" s="26">
        <v>2567</v>
      </c>
      <c r="B49" s="1" t="s">
        <v>144</v>
      </c>
      <c r="C49" s="25" t="s">
        <v>158</v>
      </c>
      <c r="D49" s="1" t="s">
        <v>143</v>
      </c>
      <c r="E49" s="1" t="s">
        <v>142</v>
      </c>
      <c r="F49" s="1" t="s">
        <v>78</v>
      </c>
      <c r="G49" s="1" t="s">
        <v>194</v>
      </c>
      <c r="H49" s="27">
        <v>5300</v>
      </c>
      <c r="I49" s="1" t="s">
        <v>145</v>
      </c>
      <c r="J49" s="25" t="s">
        <v>140</v>
      </c>
      <c r="K49" s="1" t="s">
        <v>141</v>
      </c>
    </row>
    <row r="50" spans="1:11" ht="21">
      <c r="A50" s="26">
        <v>2567</v>
      </c>
      <c r="B50" s="1" t="s">
        <v>144</v>
      </c>
      <c r="C50" s="25" t="s">
        <v>158</v>
      </c>
      <c r="D50" s="1" t="s">
        <v>143</v>
      </c>
      <c r="E50" s="1" t="s">
        <v>142</v>
      </c>
      <c r="F50" s="1" t="s">
        <v>78</v>
      </c>
      <c r="G50" s="1" t="s">
        <v>195</v>
      </c>
      <c r="H50" s="27">
        <v>364000</v>
      </c>
      <c r="I50" s="1" t="s">
        <v>145</v>
      </c>
      <c r="J50" s="25" t="s">
        <v>140</v>
      </c>
      <c r="K50" s="1" t="s">
        <v>141</v>
      </c>
    </row>
    <row r="51" spans="1:11" ht="21">
      <c r="A51" s="26">
        <v>2567</v>
      </c>
      <c r="B51" s="1" t="s">
        <v>144</v>
      </c>
      <c r="C51" s="25" t="s">
        <v>158</v>
      </c>
      <c r="D51" s="1" t="s">
        <v>143</v>
      </c>
      <c r="E51" s="1" t="s">
        <v>142</v>
      </c>
      <c r="F51" s="1" t="s">
        <v>78</v>
      </c>
      <c r="G51" s="1" t="s">
        <v>196</v>
      </c>
      <c r="H51" s="27">
        <v>7050</v>
      </c>
      <c r="I51" s="1" t="s">
        <v>145</v>
      </c>
      <c r="J51" s="25" t="s">
        <v>140</v>
      </c>
      <c r="K51" s="1" t="s">
        <v>141</v>
      </c>
    </row>
    <row r="52" spans="1:11" ht="21">
      <c r="A52" s="26">
        <v>2567</v>
      </c>
      <c r="B52" s="1" t="s">
        <v>144</v>
      </c>
      <c r="C52" s="25" t="s">
        <v>158</v>
      </c>
      <c r="D52" s="1" t="s">
        <v>143</v>
      </c>
      <c r="E52" s="1" t="s">
        <v>142</v>
      </c>
      <c r="F52" s="1" t="s">
        <v>78</v>
      </c>
      <c r="G52" s="1" t="s">
        <v>197</v>
      </c>
      <c r="H52" s="27">
        <v>76115</v>
      </c>
      <c r="I52" s="1" t="s">
        <v>145</v>
      </c>
      <c r="J52" s="25" t="s">
        <v>140</v>
      </c>
      <c r="K52" s="1" t="s">
        <v>141</v>
      </c>
    </row>
    <row r="53" spans="1:11" ht="21">
      <c r="A53" s="26">
        <v>2567</v>
      </c>
      <c r="B53" s="1" t="s">
        <v>144</v>
      </c>
      <c r="C53" s="25" t="s">
        <v>158</v>
      </c>
      <c r="D53" s="1" t="s">
        <v>143</v>
      </c>
      <c r="E53" s="1" t="s">
        <v>142</v>
      </c>
      <c r="F53" s="1" t="s">
        <v>78</v>
      </c>
      <c r="G53" s="1" t="s">
        <v>198</v>
      </c>
      <c r="H53" s="27">
        <v>132038</v>
      </c>
      <c r="I53" s="1" t="s">
        <v>145</v>
      </c>
      <c r="J53" s="25" t="s">
        <v>140</v>
      </c>
      <c r="K53" s="1" t="s">
        <v>141</v>
      </c>
    </row>
    <row r="54" spans="1:11" ht="21">
      <c r="A54" s="26">
        <v>2567</v>
      </c>
      <c r="B54" s="1" t="s">
        <v>144</v>
      </c>
      <c r="C54" s="25" t="s">
        <v>158</v>
      </c>
      <c r="D54" s="1" t="s">
        <v>143</v>
      </c>
      <c r="E54" s="1" t="s">
        <v>142</v>
      </c>
      <c r="F54" s="1" t="s">
        <v>78</v>
      </c>
      <c r="G54" s="1" t="s">
        <v>199</v>
      </c>
      <c r="H54" s="27">
        <v>198500</v>
      </c>
      <c r="I54" s="1" t="s">
        <v>145</v>
      </c>
      <c r="J54" s="25" t="s">
        <v>140</v>
      </c>
      <c r="K54" s="1" t="s">
        <v>141</v>
      </c>
    </row>
    <row r="55" spans="1:11" ht="21">
      <c r="A55" s="26">
        <v>2567</v>
      </c>
      <c r="B55" s="1" t="s">
        <v>144</v>
      </c>
      <c r="C55" s="25" t="s">
        <v>158</v>
      </c>
      <c r="D55" s="1" t="s">
        <v>143</v>
      </c>
      <c r="E55" s="1" t="s">
        <v>142</v>
      </c>
      <c r="F55" s="1" t="s">
        <v>78</v>
      </c>
      <c r="G55" s="1" t="s">
        <v>200</v>
      </c>
      <c r="H55" s="27">
        <v>80000</v>
      </c>
      <c r="I55" s="1" t="s">
        <v>145</v>
      </c>
      <c r="J55" s="25" t="s">
        <v>140</v>
      </c>
      <c r="K55" s="1" t="s">
        <v>141</v>
      </c>
    </row>
    <row r="56" spans="1:11" ht="21">
      <c r="A56" s="26">
        <v>2567</v>
      </c>
      <c r="B56" s="1" t="s">
        <v>144</v>
      </c>
      <c r="C56" s="25" t="s">
        <v>158</v>
      </c>
      <c r="D56" s="1" t="s">
        <v>143</v>
      </c>
      <c r="E56" s="1" t="s">
        <v>142</v>
      </c>
      <c r="F56" s="1" t="s">
        <v>78</v>
      </c>
      <c r="G56" s="1" t="s">
        <v>201</v>
      </c>
      <c r="H56" s="27">
        <v>140756</v>
      </c>
      <c r="I56" s="1" t="s">
        <v>145</v>
      </c>
      <c r="J56" s="25" t="s">
        <v>140</v>
      </c>
      <c r="K56" s="1" t="s">
        <v>141</v>
      </c>
    </row>
    <row r="57" spans="1:11" ht="21">
      <c r="A57" s="26">
        <v>2567</v>
      </c>
      <c r="B57" s="1" t="s">
        <v>144</v>
      </c>
      <c r="C57" s="25" t="s">
        <v>158</v>
      </c>
      <c r="D57" s="1" t="s">
        <v>143</v>
      </c>
      <c r="E57" s="1" t="s">
        <v>142</v>
      </c>
      <c r="F57" s="1" t="s">
        <v>78</v>
      </c>
      <c r="G57" s="1" t="s">
        <v>202</v>
      </c>
      <c r="H57" s="27">
        <v>17100</v>
      </c>
      <c r="I57" s="1" t="s">
        <v>145</v>
      </c>
      <c r="J57" s="25" t="s">
        <v>140</v>
      </c>
      <c r="K57" s="1" t="s">
        <v>141</v>
      </c>
    </row>
    <row r="58" spans="1:11" ht="21">
      <c r="A58" s="26">
        <v>2567</v>
      </c>
      <c r="B58" s="1" t="s">
        <v>144</v>
      </c>
      <c r="C58" s="25" t="s">
        <v>158</v>
      </c>
      <c r="D58" s="1" t="s">
        <v>143</v>
      </c>
      <c r="E58" s="1" t="s">
        <v>142</v>
      </c>
      <c r="F58" s="1" t="s">
        <v>78</v>
      </c>
      <c r="G58" s="1" t="s">
        <v>203</v>
      </c>
      <c r="H58" s="27">
        <v>10650</v>
      </c>
      <c r="I58" s="1" t="s">
        <v>145</v>
      </c>
      <c r="J58" s="25" t="s">
        <v>140</v>
      </c>
      <c r="K58" s="1" t="s">
        <v>141</v>
      </c>
    </row>
  </sheetData>
  <sheetProtection/>
  <printOptions/>
  <pageMargins left="0" right="0" top="0" bottom="0" header="0.31496062992125984" footer="0.31496062992125984"/>
  <pageSetup fitToWidth="0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คอมพิวเตอร์</cp:lastModifiedBy>
  <cp:lastPrinted>2024-02-19T04:21:34Z</cp:lastPrinted>
  <dcterms:created xsi:type="dcterms:W3CDTF">2023-09-21T14:37:46Z</dcterms:created>
  <dcterms:modified xsi:type="dcterms:W3CDTF">2024-04-10T06:51:29Z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